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atrick Snoek\Desktop\"/>
    </mc:Choice>
  </mc:AlternateContent>
  <xr:revisionPtr revIDLastSave="0" documentId="8_{6C39749D-C8EE-4D84-9592-33073CAF736D}" xr6:coauthVersionLast="38" xr6:coauthVersionMax="38" xr10:uidLastSave="{00000000-0000-0000-0000-000000000000}"/>
  <bookViews>
    <workbookView xWindow="0" yWindow="0" windowWidth="23040" windowHeight="8712" xr2:uid="{00000000-000D-0000-FFFF-FFFF00000000}"/>
  </bookViews>
  <sheets>
    <sheet name="Sheet1" sheetId="1" r:id="rId1"/>
  </sheets>
  <definedNames>
    <definedName name="_xlnm.Print_Area" localSheetId="0">Sheet1!$B$5:$F$48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35" i="1" l="1"/>
  <c r="F35" i="1"/>
  <c r="F31" i="1"/>
  <c r="D31" i="1"/>
  <c r="D13" i="1"/>
  <c r="D25" i="1" s="1"/>
  <c r="D26" i="1" s="1"/>
  <c r="F28" i="1" l="1"/>
  <c r="D27" i="1"/>
  <c r="D32" i="1"/>
  <c r="D33" i="1" s="1"/>
  <c r="F32" i="1"/>
  <c r="F33" i="1" s="1"/>
  <c r="F34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D28" i="1"/>
  <c r="F26" i="1" l="1"/>
  <c r="F27" i="1" s="1"/>
  <c r="F29" i="1" s="1"/>
  <c r="D29" i="1"/>
  <c r="D34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</calcChain>
</file>

<file path=xl/sharedStrings.xml><?xml version="1.0" encoding="utf-8"?>
<sst xmlns="http://schemas.openxmlformats.org/spreadsheetml/2006/main" count="34" uniqueCount="31">
  <si>
    <t>BEREKENING TERUGVERDIENTIJD LED</t>
  </si>
  <si>
    <t>Naam project:</t>
  </si>
  <si>
    <t>Beschrijving:</t>
  </si>
  <si>
    <t>uren</t>
  </si>
  <si>
    <t>dagen</t>
  </si>
  <si>
    <t>bestaand</t>
  </si>
  <si>
    <t>nieuw</t>
  </si>
  <si>
    <t>Jaar</t>
  </si>
  <si>
    <t>Aantal armaturen</t>
  </si>
  <si>
    <t>Vermogen per armatuur</t>
  </si>
  <si>
    <t>Levensduur lichtbron</t>
  </si>
  <si>
    <t>Kostprijs armatuur</t>
  </si>
  <si>
    <t>Kosten per lamp vervanging</t>
  </si>
  <si>
    <t>Totale kostprijs lichtbron</t>
  </si>
  <si>
    <t>Kost verbruik per jaar</t>
  </si>
  <si>
    <t>Totale kostprijs per jaar</t>
  </si>
  <si>
    <t>Aankoopkost armaturen</t>
  </si>
  <si>
    <t>Prijs kWh</t>
  </si>
  <si>
    <t>Totale vermogen</t>
  </si>
  <si>
    <t>Installatiekost totaal per jaar</t>
  </si>
  <si>
    <t>Kost lampvervanging per jaar</t>
  </si>
  <si>
    <t>Totale kost lampen per jaar</t>
  </si>
  <si>
    <t>Aantal lamp vervangingen</t>
  </si>
  <si>
    <t>Kost lichtbronnen per jaar/ armatuur</t>
  </si>
  <si>
    <t>Vermogen per jaar</t>
  </si>
  <si>
    <t>Branduren per dag</t>
  </si>
  <si>
    <t>Aantal dagen per jaar</t>
  </si>
  <si>
    <t>Totaal branduren per jaar</t>
  </si>
  <si>
    <t>Lichtopbrengst Lichtbronnen</t>
  </si>
  <si>
    <t>Lichtlijn armaturen Zone 1</t>
  </si>
  <si>
    <t>Test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</si>
</sst>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General\ &quot;Stuks&quot;"/>
    <numFmt numFmtId="165" formatCode="General\ &quot;Watt&quot;"/>
    <numFmt numFmtId="166" formatCode="#,##0\ &quot;Uur&quot;"/>
    <numFmt numFmtId="167" formatCode="0.00\ &quot;x per jaar&quot;"/>
    <numFmt numFmtId="168" formatCode="#,##0.00\ &quot;kW&quot;"/>
    <numFmt numFmtId="169" formatCode="#,##0\ &quot;kWh&quot;"/>
    <numFmt numFmtId="170" formatCode="#,##0\ &quot;Lumen&quot;"/>
  </numFmts>
  <fonts count="5" x14ac:knownFonts="1">
    <font>
      <sz val="11"/>
      <color theme="1"/>
      <name val="Calibri"/>
      <family val="2"/>
      <scheme val="minor"/>
    </font>
    <font>
      <b/>
      <u/>
      <sz val="10"/>
      <color rgb="FF0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 applyProtection="1">
      <alignment horizontal="left" vertical="center" readingOrder="1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>
      <alignment horizontal="left" vertical="center" readingOrder="1"/>
    </xf>
    <xf numFmtId="0" fontId="2" fillId="0" borderId="1" xfId="0" applyFont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44" fontId="2" fillId="2" borderId="1" xfId="0" applyNumberFormat="1" applyFont="1" applyFill="1" applyBorder="1" applyAlignment="1" applyProtection="1">
      <alignment horizontal="right" vertical="center"/>
      <protection locked="0"/>
    </xf>
    <xf numFmtId="44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 readingOrder="1"/>
    </xf>
    <xf numFmtId="0" fontId="1" fillId="0" borderId="1" xfId="0" applyFont="1" applyFill="1" applyBorder="1" applyAlignment="1" applyProtection="1">
      <alignment horizontal="right" vertical="center" readingOrder="1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/>
    </xf>
    <xf numFmtId="165" fontId="2" fillId="2" borderId="1" xfId="0" applyNumberFormat="1" applyFont="1" applyFill="1" applyBorder="1" applyAlignment="1" applyProtection="1">
      <alignment horizontal="right" vertical="center"/>
      <protection locked="0"/>
    </xf>
    <xf numFmtId="165" fontId="2" fillId="0" borderId="1" xfId="0" applyNumberFormat="1" applyFont="1" applyFill="1" applyBorder="1" applyAlignment="1" applyProtection="1">
      <alignment horizontal="right" vertical="center"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left" vertical="center" readingOrder="1"/>
    </xf>
    <xf numFmtId="0" fontId="3" fillId="0" borderId="1" xfId="0" applyFont="1" applyFill="1" applyBorder="1" applyAlignment="1" applyProtection="1"/>
    <xf numFmtId="167" fontId="2" fillId="0" borderId="1" xfId="0" applyNumberFormat="1" applyFont="1" applyBorder="1" applyAlignment="1" applyProtection="1">
      <alignment horizontal="right" vertical="center"/>
    </xf>
    <xf numFmtId="167" fontId="2" fillId="0" borderId="1" xfId="0" applyNumberFormat="1" applyFont="1" applyFill="1" applyBorder="1" applyAlignment="1" applyProtection="1">
      <alignment horizontal="right" vertical="center"/>
    </xf>
    <xf numFmtId="44" fontId="2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 readingOrder="1"/>
    </xf>
    <xf numFmtId="42" fontId="2" fillId="0" borderId="1" xfId="0" applyNumberFormat="1" applyFont="1" applyBorder="1" applyAlignment="1" applyProtection="1">
      <alignment horizontal="right" vertical="center"/>
    </xf>
    <xf numFmtId="42" fontId="2" fillId="0" borderId="1" xfId="0" applyNumberFormat="1" applyFont="1" applyFill="1" applyBorder="1" applyAlignment="1" applyProtection="1">
      <alignment horizontal="right" vertical="center"/>
    </xf>
    <xf numFmtId="42" fontId="3" fillId="0" borderId="1" xfId="0" applyNumberFormat="1" applyFont="1" applyBorder="1" applyAlignment="1" applyProtection="1"/>
    <xf numFmtId="0" fontId="2" fillId="0" borderId="1" xfId="0" applyFont="1" applyBorder="1" applyAlignment="1" applyProtection="1"/>
    <xf numFmtId="0" fontId="2" fillId="0" borderId="1" xfId="0" applyFont="1" applyFill="1" applyBorder="1" applyAlignment="1" applyProtection="1"/>
    <xf numFmtId="0" fontId="2" fillId="0" borderId="1" xfId="0" applyFont="1" applyFill="1" applyBorder="1" applyAlignment="1" applyProtection="1">
      <alignment vertical="top"/>
    </xf>
    <xf numFmtId="168" fontId="2" fillId="0" borderId="1" xfId="0" applyNumberFormat="1" applyFont="1" applyBorder="1" applyAlignment="1" applyProtection="1">
      <alignment horizontal="right" vertical="center"/>
    </xf>
    <xf numFmtId="169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170" fontId="2" fillId="2" borderId="1" xfId="0" applyNumberFormat="1" applyFont="1" applyFill="1" applyBorder="1" applyAlignment="1" applyProtection="1">
      <alignment horizontal="right" vertical="center"/>
      <protection locked="0"/>
    </xf>
    <xf numFmtId="170" fontId="2" fillId="0" borderId="1" xfId="0" applyNumberFormat="1" applyFont="1" applyFill="1" applyBorder="1" applyAlignment="1" applyProtection="1">
      <alignment horizontal="right" vertical="center"/>
    </xf>
  </cellXfs>
  <cellStyles count="1">
    <cellStyle name="Standaard" xfId="0" builtinId="0"/>
  </cellStyles>
  <dxfs count="4">
    <dxf>
      <font>
        <color rgb="FF00B0F0"/>
      </font>
      <fill>
        <patternFill>
          <bgColor rgb="FFCCFFFF"/>
        </patternFill>
      </fill>
    </dxf>
    <dxf>
      <font>
        <color rgb="FF7A0000"/>
      </font>
      <fill>
        <patternFill>
          <bgColor rgb="FFFF7C80"/>
        </patternFill>
      </fill>
    </dxf>
    <dxf>
      <font>
        <color rgb="FF00B0F0"/>
      </font>
      <fill>
        <patternFill>
          <bgColor rgb="FFCCFFFF"/>
        </patternFill>
      </fill>
    </dxf>
    <dxf>
      <font>
        <color rgb="FF800000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00FFCC"/>
      <color rgb="FFCCFFFF"/>
      <color rgb="FF800000"/>
      <color rgb="FFFF7C80"/>
      <color rgb="FFFF9999"/>
      <color rgb="FF00FF00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000">
                <a:latin typeface="Verdana" panose="020B0604030504040204" pitchFamily="34" charset="0"/>
                <a:ea typeface="Verdana" panose="020B0604030504040204" pitchFamily="34" charset="0"/>
              </a:rPr>
              <a:t>Resultaat</a:t>
            </a:r>
            <a:r>
              <a:rPr lang="nl-NL" sz="1000" baseline="0">
                <a:latin typeface="Verdana" panose="020B0604030504040204" pitchFamily="34" charset="0"/>
                <a:ea typeface="Verdana" panose="020B0604030504040204" pitchFamily="34" charset="0"/>
              </a:rPr>
              <a:t> terugverdientijd</a:t>
            </a:r>
            <a:endParaRPr lang="nl-NL" sz="1000"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1.9186987161621684E-2"/>
          <c:y val="7.9752759171666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708727034120735"/>
          <c:y val="0.30076443569553807"/>
          <c:w val="0.7846828521434821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Sheet1!$D$38</c:f>
              <c:strCache>
                <c:ptCount val="1"/>
                <c:pt idx="0">
                  <c:v>bestaand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Sheet1!$C$39:$C$48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Sheet1!$D$39:$D$48</c:f>
              <c:numCache>
                <c:formatCode>_("€"* #,##0_);_("€"* \(#,##0\);_("€"* "-"_);_(@_)</c:formatCode>
                <c:ptCount val="10"/>
                <c:pt idx="0">
                  <c:v>8204.970666666668</c:v>
                </c:pt>
                <c:pt idx="1">
                  <c:v>16409.941333333336</c:v>
                </c:pt>
                <c:pt idx="2">
                  <c:v>24614.912000000004</c:v>
                </c:pt>
                <c:pt idx="3">
                  <c:v>32819.882666666672</c:v>
                </c:pt>
                <c:pt idx="4">
                  <c:v>41024.85333333334</c:v>
                </c:pt>
                <c:pt idx="5">
                  <c:v>49229.824000000008</c:v>
                </c:pt>
                <c:pt idx="6">
                  <c:v>57434.794666666676</c:v>
                </c:pt>
                <c:pt idx="7">
                  <c:v>65639.765333333344</c:v>
                </c:pt>
                <c:pt idx="8">
                  <c:v>73844.736000000004</c:v>
                </c:pt>
                <c:pt idx="9">
                  <c:v>82049.706666666665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06-443D-B42A-9E01C3E31518}"/>
            </c:ext>
          </c:extLst>
        </c:ser>
        <c:ser>
          <c:idx val="1"/>
          <c:order val="1"/>
          <c:tx>
            <c:strRef>
              <c:f>Sheet1!$F$38</c:f>
              <c:strCache>
                <c:ptCount val="1"/>
                <c:pt idx="0">
                  <c:v>nieuw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Sheet1!$C$39:$C$48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Sheet1!$F$39:$F$48</c:f>
              <c:numCache>
                <c:formatCode>_("€"* #,##0_);_("€"* \(#,##0\);_("€"* "-"_);_(@_)</c:formatCode>
                <c:ptCount val="10"/>
                <c:pt idx="0">
                  <c:v>16467.919999999998</c:v>
                </c:pt>
                <c:pt idx="1">
                  <c:v>18725.839999999997</c:v>
                </c:pt>
                <c:pt idx="2">
                  <c:v>20983.759999999995</c:v>
                </c:pt>
                <c:pt idx="3">
                  <c:v>23241.679999999993</c:v>
                </c:pt>
                <c:pt idx="4">
                  <c:v>25499.599999999991</c:v>
                </c:pt>
                <c:pt idx="5">
                  <c:v>27757.51999999999</c:v>
                </c:pt>
                <c:pt idx="6">
                  <c:v>30015.439999999988</c:v>
                </c:pt>
                <c:pt idx="7">
                  <c:v>32273.359999999986</c:v>
                </c:pt>
                <c:pt idx="8">
                  <c:v>34531.279999999984</c:v>
                </c:pt>
                <c:pt idx="9">
                  <c:v>36789.199999999983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06-443D-B42A-9E01C3E31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226591"/>
        <c:axId val="301764399"/>
      </c:lineChart>
      <c:catAx>
        <c:axId val="29122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1764399"/>
        <c:crosses val="autoZero"/>
        <c:auto val="1"/>
        <c:lblAlgn val="ctr"/>
        <c:lblOffset val="100"/>
        <c:noMultiLvlLbl val="0"/>
      </c:catAx>
      <c:valAx>
        <c:axId val="301764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9122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33420205643444"/>
          <c:y val="0.17481585640300867"/>
          <c:w val="0.59273212559425148"/>
          <c:h val="8.4587058196672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12700"/>
    </a:effectLst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39893</xdr:colOff>
      <xdr:row>35</xdr:row>
      <xdr:rowOff>71719</xdr:rowOff>
    </xdr:from>
    <xdr:to>
      <xdr:col>1</xdr:col>
      <xdr:colOff>2250141</xdr:colOff>
      <xdr:row>48</xdr:row>
      <xdr:rowOff>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0D0A6B4-07F8-4D3D-A1BB-853B4FFD9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91011</xdr:colOff>
      <xdr:row>4</xdr:row>
      <xdr:rowOff>48986</xdr:rowOff>
    </xdr:from>
    <xdr:to>
      <xdr:col>5</xdr:col>
      <xdr:colOff>1451172</xdr:colOff>
      <xdr:row>7</xdr:row>
      <xdr:rowOff>109946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70B7A22-F0BB-4998-AC16-BF334B194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6897" y="702129"/>
          <a:ext cx="1501675" cy="550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M50"/>
  <sheetViews>
    <sheetView tabSelected="1" zoomScale="85" zoomScaleNormal="85" workbookViewId="0">
      <selection activeCell="D15" sqref="D15"/>
    </sheetView>
  </sheetViews>
  <sheetFormatPr defaultColWidth="3" defaultRowHeight="12.6" x14ac:dyDescent="0.2"/>
  <cols>
    <col min="1" max="1" width="21.88671875" style="4" customWidth="1"/>
    <col min="2" max="2" width="34.44140625" style="4" customWidth="1"/>
    <col min="3" max="3" width="5.33203125" style="4" bestFit="1" customWidth="1"/>
    <col min="4" max="4" width="21.77734375" style="4" customWidth="1"/>
    <col min="5" max="5" width="2" style="21" customWidth="1"/>
    <col min="6" max="6" width="21.77734375" style="4" customWidth="1"/>
    <col min="7" max="7" width="3" style="4"/>
    <col min="8" max="8" width="11.88671875" style="4" bestFit="1" customWidth="1"/>
    <col min="9" max="9" width="13.21875" style="4" bestFit="1" customWidth="1"/>
    <col min="10" max="14" width="3" style="4"/>
    <col min="15" max="15" width="4.6640625" style="4" bestFit="1" customWidth="1"/>
    <col min="16" max="16384" width="3" style="4"/>
  </cols>
  <sheetData>
    <row r="5" spans="2:6" x14ac:dyDescent="0.2">
      <c r="B5" s="1" t="s">
        <v>0</v>
      </c>
      <c r="C5" s="1"/>
      <c r="D5" s="2"/>
      <c r="E5" s="3"/>
      <c r="F5" s="2"/>
    </row>
    <row r="6" spans="2:6" x14ac:dyDescent="0.2">
      <c r="B6" s="1"/>
      <c r="C6" s="1"/>
      <c r="D6" s="2"/>
      <c r="E6" s="3"/>
      <c r="F6" s="2"/>
    </row>
    <row r="7" spans="2:6" x14ac:dyDescent="0.2">
      <c r="B7" s="1"/>
      <c r="C7" s="1"/>
      <c r="D7" s="2"/>
      <c r="E7" s="3"/>
      <c r="F7" s="2"/>
    </row>
    <row r="8" spans="2:6" x14ac:dyDescent="0.2">
      <c r="B8" s="5" t="s">
        <v>1</v>
      </c>
      <c r="C8" s="5"/>
      <c r="D8" s="36" t="s">
        <v>30</v>
      </c>
      <c r="E8" s="3"/>
      <c r="F8" s="2"/>
    </row>
    <row r="9" spans="2:6" x14ac:dyDescent="0.2">
      <c r="B9" s="5" t="s">
        <v>2</v>
      </c>
      <c r="C9" s="5"/>
      <c r="D9" s="36" t="s">
        <v>29</v>
      </c>
      <c r="E9" s="3"/>
      <c r="F9" s="6"/>
    </row>
    <row r="10" spans="2:6" x14ac:dyDescent="0.2">
      <c r="B10" s="2"/>
      <c r="C10" s="2"/>
      <c r="D10" s="2"/>
      <c r="E10" s="3"/>
      <c r="F10" s="2"/>
    </row>
    <row r="11" spans="2:6" x14ac:dyDescent="0.2">
      <c r="B11" s="5" t="s">
        <v>25</v>
      </c>
      <c r="C11" s="5"/>
      <c r="D11" s="7">
        <v>14</v>
      </c>
      <c r="E11" s="8"/>
      <c r="F11" s="5" t="s">
        <v>3</v>
      </c>
    </row>
    <row r="12" spans="2:6" x14ac:dyDescent="0.2">
      <c r="B12" s="5" t="s">
        <v>26</v>
      </c>
      <c r="C12" s="5"/>
      <c r="D12" s="7">
        <v>320</v>
      </c>
      <c r="E12" s="8"/>
      <c r="F12" s="5" t="s">
        <v>4</v>
      </c>
    </row>
    <row r="13" spans="2:6" x14ac:dyDescent="0.2">
      <c r="B13" s="5" t="s">
        <v>27</v>
      </c>
      <c r="C13" s="5"/>
      <c r="D13" s="9">
        <f>D11*D12</f>
        <v>4480</v>
      </c>
      <c r="E13" s="8"/>
      <c r="F13" s="5" t="s">
        <v>3</v>
      </c>
    </row>
    <row r="14" spans="2:6" x14ac:dyDescent="0.2">
      <c r="B14" s="5" t="s">
        <v>17</v>
      </c>
      <c r="C14" s="5"/>
      <c r="D14" s="10">
        <v>0.2</v>
      </c>
      <c r="E14" s="11"/>
      <c r="F14" s="5"/>
    </row>
    <row r="15" spans="2:6" x14ac:dyDescent="0.2">
      <c r="B15" s="2"/>
      <c r="C15" s="2"/>
      <c r="D15" s="2"/>
      <c r="E15" s="3"/>
      <c r="F15" s="2"/>
    </row>
    <row r="16" spans="2:6" x14ac:dyDescent="0.2">
      <c r="D16" s="12" t="s">
        <v>5</v>
      </c>
      <c r="E16" s="13"/>
      <c r="F16" s="12" t="s">
        <v>6</v>
      </c>
    </row>
    <row r="17" spans="2:13" x14ac:dyDescent="0.2">
      <c r="B17" s="5" t="s">
        <v>8</v>
      </c>
      <c r="C17" s="5"/>
      <c r="D17" s="14">
        <v>80</v>
      </c>
      <c r="E17" s="15"/>
      <c r="F17" s="14">
        <v>56</v>
      </c>
    </row>
    <row r="18" spans="2:13" x14ac:dyDescent="0.2">
      <c r="B18" s="5" t="s">
        <v>9</v>
      </c>
      <c r="C18" s="5"/>
      <c r="D18" s="16">
        <f>2*49*1.1</f>
        <v>107.80000000000001</v>
      </c>
      <c r="E18" s="17"/>
      <c r="F18" s="16">
        <v>45</v>
      </c>
    </row>
    <row r="19" spans="2:13" x14ac:dyDescent="0.2">
      <c r="B19" s="5" t="s">
        <v>10</v>
      </c>
      <c r="C19" s="5"/>
      <c r="D19" s="18">
        <v>15000</v>
      </c>
      <c r="E19" s="19"/>
      <c r="F19" s="18">
        <v>50000</v>
      </c>
    </row>
    <row r="20" spans="2:13" x14ac:dyDescent="0.2">
      <c r="B20" s="5" t="s">
        <v>28</v>
      </c>
      <c r="C20" s="5"/>
      <c r="D20" s="37">
        <v>8750</v>
      </c>
      <c r="E20" s="38"/>
      <c r="F20" s="37">
        <v>7650</v>
      </c>
    </row>
    <row r="21" spans="2:13" x14ac:dyDescent="0.2">
      <c r="B21" s="5" t="s">
        <v>11</v>
      </c>
      <c r="C21" s="5"/>
      <c r="D21" s="10">
        <v>0</v>
      </c>
      <c r="E21" s="11"/>
      <c r="F21" s="10">
        <v>253.75</v>
      </c>
    </row>
    <row r="22" spans="2:13" ht="4.2" customHeight="1" x14ac:dyDescent="0.2">
      <c r="B22" s="20"/>
      <c r="C22" s="20"/>
      <c r="D22" s="11"/>
      <c r="E22" s="11"/>
      <c r="F22" s="11"/>
      <c r="G22" s="21"/>
      <c r="H22" s="21"/>
      <c r="I22" s="21"/>
      <c r="J22" s="21"/>
      <c r="K22" s="21"/>
      <c r="L22" s="21"/>
      <c r="M22" s="21"/>
    </row>
    <row r="23" spans="2:13" x14ac:dyDescent="0.2">
      <c r="B23" s="5" t="s">
        <v>13</v>
      </c>
      <c r="C23" s="5"/>
      <c r="D23" s="10">
        <v>10</v>
      </c>
      <c r="E23" s="11"/>
      <c r="F23" s="10">
        <v>0</v>
      </c>
    </row>
    <row r="24" spans="2:13" x14ac:dyDescent="0.2">
      <c r="B24" s="5" t="s">
        <v>12</v>
      </c>
      <c r="C24" s="5"/>
      <c r="D24" s="10">
        <v>10</v>
      </c>
      <c r="E24" s="11"/>
      <c r="F24" s="10">
        <v>0</v>
      </c>
    </row>
    <row r="25" spans="2:13" x14ac:dyDescent="0.2">
      <c r="B25" s="5" t="s">
        <v>22</v>
      </c>
      <c r="C25" s="5"/>
      <c r="D25" s="22">
        <f>$D13/D19</f>
        <v>0.29866666666666669</v>
      </c>
      <c r="E25" s="23"/>
      <c r="F25" s="22">
        <v>0</v>
      </c>
    </row>
    <row r="26" spans="2:13" x14ac:dyDescent="0.2">
      <c r="B26" s="5" t="s">
        <v>23</v>
      </c>
      <c r="C26" s="5"/>
      <c r="D26" s="24">
        <f>D25*D23</f>
        <v>2.9866666666666668</v>
      </c>
      <c r="E26" s="11"/>
      <c r="F26" s="24">
        <f>F25*F23</f>
        <v>0</v>
      </c>
    </row>
    <row r="27" spans="2:13" x14ac:dyDescent="0.2">
      <c r="B27" s="5" t="s">
        <v>21</v>
      </c>
      <c r="C27" s="5"/>
      <c r="D27" s="28">
        <f>D26*D17</f>
        <v>238.93333333333334</v>
      </c>
      <c r="E27" s="11"/>
      <c r="F27" s="24">
        <f>F26*F17</f>
        <v>0</v>
      </c>
    </row>
    <row r="28" spans="2:13" x14ac:dyDescent="0.2">
      <c r="B28" s="5" t="s">
        <v>19</v>
      </c>
      <c r="C28" s="5"/>
      <c r="D28" s="28">
        <f>D25*D24*D17</f>
        <v>238.93333333333334</v>
      </c>
      <c r="E28" s="11"/>
      <c r="F28" s="24">
        <f>F25*F24*F17</f>
        <v>0</v>
      </c>
    </row>
    <row r="29" spans="2:13" x14ac:dyDescent="0.2">
      <c r="B29" s="5" t="s">
        <v>20</v>
      </c>
      <c r="C29" s="5"/>
      <c r="D29" s="28">
        <f>D27+D28</f>
        <v>477.86666666666667</v>
      </c>
      <c r="E29" s="11"/>
      <c r="F29" s="24">
        <f>F27+F28</f>
        <v>0</v>
      </c>
    </row>
    <row r="30" spans="2:13" ht="3" customHeight="1" x14ac:dyDescent="0.2">
      <c r="B30" s="5"/>
      <c r="C30" s="5"/>
      <c r="D30" s="24"/>
      <c r="E30" s="11"/>
      <c r="F30" s="24"/>
    </row>
    <row r="31" spans="2:13" x14ac:dyDescent="0.2">
      <c r="B31" s="5" t="s">
        <v>18</v>
      </c>
      <c r="C31" s="5"/>
      <c r="D31" s="34">
        <f>D17*D18/1000</f>
        <v>8.6240000000000006</v>
      </c>
      <c r="E31" s="25"/>
      <c r="F31" s="34">
        <f>F17*F18/1000</f>
        <v>2.52</v>
      </c>
    </row>
    <row r="32" spans="2:13" x14ac:dyDescent="0.2">
      <c r="B32" s="5" t="s">
        <v>24</v>
      </c>
      <c r="C32" s="5"/>
      <c r="D32" s="35">
        <f>D31*D13</f>
        <v>38635.520000000004</v>
      </c>
      <c r="E32" s="26"/>
      <c r="F32" s="35">
        <f>F31*D13</f>
        <v>11289.6</v>
      </c>
    </row>
    <row r="33" spans="2:8" x14ac:dyDescent="0.2">
      <c r="B33" s="5" t="s">
        <v>14</v>
      </c>
      <c r="C33" s="5"/>
      <c r="D33" s="28">
        <f>D32*D14</f>
        <v>7727.1040000000012</v>
      </c>
      <c r="E33" s="11"/>
      <c r="F33" s="28">
        <f>F32*D14</f>
        <v>2257.92</v>
      </c>
    </row>
    <row r="34" spans="2:8" x14ac:dyDescent="0.2">
      <c r="B34" s="5" t="s">
        <v>15</v>
      </c>
      <c r="C34" s="5"/>
      <c r="D34" s="28">
        <f>D33+D29</f>
        <v>8204.970666666668</v>
      </c>
      <c r="E34" s="11"/>
      <c r="F34" s="28">
        <f>F33</f>
        <v>2257.92</v>
      </c>
    </row>
    <row r="35" spans="2:8" x14ac:dyDescent="0.2">
      <c r="B35" s="5" t="s">
        <v>16</v>
      </c>
      <c r="C35" s="5"/>
      <c r="D35" s="28">
        <f>D17*D21</f>
        <v>0</v>
      </c>
      <c r="E35" s="11"/>
      <c r="F35" s="28">
        <f>F17*F21</f>
        <v>14210</v>
      </c>
    </row>
    <row r="36" spans="2:8" x14ac:dyDescent="0.2">
      <c r="B36" s="5"/>
      <c r="C36" s="5"/>
      <c r="D36" s="28"/>
      <c r="E36" s="11"/>
      <c r="F36" s="28"/>
    </row>
    <row r="37" spans="2:8" x14ac:dyDescent="0.2">
      <c r="B37" s="2"/>
      <c r="C37" s="2"/>
      <c r="D37" s="2"/>
      <c r="E37" s="3"/>
      <c r="F37" s="9"/>
    </row>
    <row r="38" spans="2:8" x14ac:dyDescent="0.2">
      <c r="C38" s="12" t="s">
        <v>7</v>
      </c>
      <c r="D38" s="12" t="s">
        <v>5</v>
      </c>
      <c r="E38" s="13"/>
      <c r="F38" s="12" t="s">
        <v>6</v>
      </c>
    </row>
    <row r="39" spans="2:8" x14ac:dyDescent="0.2">
      <c r="C39" s="27">
        <v>1</v>
      </c>
      <c r="D39" s="28">
        <f>D35+D34</f>
        <v>8204.970666666668</v>
      </c>
      <c r="E39" s="29"/>
      <c r="F39" s="28">
        <f>F35+F34</f>
        <v>16467.919999999998</v>
      </c>
      <c r="H39" s="30"/>
    </row>
    <row r="40" spans="2:8" x14ac:dyDescent="0.2">
      <c r="C40" s="27">
        <v>2</v>
      </c>
      <c r="D40" s="28">
        <f>D39+D$34</f>
        <v>16409.941333333336</v>
      </c>
      <c r="E40" s="29"/>
      <c r="F40" s="28">
        <f>F39+F$34</f>
        <v>18725.839999999997</v>
      </c>
      <c r="H40" s="30"/>
    </row>
    <row r="41" spans="2:8" x14ac:dyDescent="0.2">
      <c r="C41" s="27">
        <v>3</v>
      </c>
      <c r="D41" s="28">
        <f t="shared" ref="D41:D48" si="0">D40+D$34</f>
        <v>24614.912000000004</v>
      </c>
      <c r="E41" s="29"/>
      <c r="F41" s="28">
        <f t="shared" ref="F41:F48" si="1">F40+F$34</f>
        <v>20983.759999999995</v>
      </c>
      <c r="H41" s="30"/>
    </row>
    <row r="42" spans="2:8" x14ac:dyDescent="0.2">
      <c r="C42" s="27">
        <v>4</v>
      </c>
      <c r="D42" s="28">
        <f t="shared" si="0"/>
        <v>32819.882666666672</v>
      </c>
      <c r="E42" s="29"/>
      <c r="F42" s="28">
        <f t="shared" si="1"/>
        <v>23241.679999999993</v>
      </c>
      <c r="H42" s="30"/>
    </row>
    <row r="43" spans="2:8" x14ac:dyDescent="0.2">
      <c r="C43" s="27">
        <v>5</v>
      </c>
      <c r="D43" s="28">
        <f t="shared" si="0"/>
        <v>41024.85333333334</v>
      </c>
      <c r="E43" s="29"/>
      <c r="F43" s="28">
        <f t="shared" si="1"/>
        <v>25499.599999999991</v>
      </c>
      <c r="H43" s="30"/>
    </row>
    <row r="44" spans="2:8" x14ac:dyDescent="0.2">
      <c r="C44" s="27">
        <v>6</v>
      </c>
      <c r="D44" s="28">
        <f t="shared" si="0"/>
        <v>49229.824000000008</v>
      </c>
      <c r="E44" s="29"/>
      <c r="F44" s="28">
        <f t="shared" si="1"/>
        <v>27757.51999999999</v>
      </c>
      <c r="H44" s="30"/>
    </row>
    <row r="45" spans="2:8" x14ac:dyDescent="0.2">
      <c r="C45" s="27">
        <v>7</v>
      </c>
      <c r="D45" s="28">
        <f t="shared" si="0"/>
        <v>57434.794666666676</v>
      </c>
      <c r="E45" s="29"/>
      <c r="F45" s="28">
        <f t="shared" si="1"/>
        <v>30015.439999999988</v>
      </c>
      <c r="H45" s="30"/>
    </row>
    <row r="46" spans="2:8" x14ac:dyDescent="0.2">
      <c r="C46" s="27">
        <v>8</v>
      </c>
      <c r="D46" s="28">
        <f t="shared" si="0"/>
        <v>65639.765333333344</v>
      </c>
      <c r="E46" s="29"/>
      <c r="F46" s="28">
        <f t="shared" si="1"/>
        <v>32273.359999999986</v>
      </c>
      <c r="H46" s="30"/>
    </row>
    <row r="47" spans="2:8" x14ac:dyDescent="0.2">
      <c r="C47" s="27">
        <v>9</v>
      </c>
      <c r="D47" s="28">
        <f t="shared" si="0"/>
        <v>73844.736000000004</v>
      </c>
      <c r="E47" s="29"/>
      <c r="F47" s="28">
        <f t="shared" si="1"/>
        <v>34531.279999999984</v>
      </c>
      <c r="H47" s="30"/>
    </row>
    <row r="48" spans="2:8" x14ac:dyDescent="0.2">
      <c r="C48" s="27">
        <v>10</v>
      </c>
      <c r="D48" s="28">
        <f t="shared" si="0"/>
        <v>82049.706666666665</v>
      </c>
      <c r="E48" s="29"/>
      <c r="F48" s="28">
        <f t="shared" si="1"/>
        <v>36789.199999999983</v>
      </c>
      <c r="H48" s="30"/>
    </row>
    <row r="49" spans="2:6" x14ac:dyDescent="0.2">
      <c r="B49" s="6"/>
      <c r="C49" s="6"/>
      <c r="D49" s="31"/>
      <c r="E49" s="32"/>
      <c r="F49" s="31"/>
    </row>
    <row r="50" spans="2:6" x14ac:dyDescent="0.2">
      <c r="B50" s="31"/>
      <c r="C50" s="31"/>
      <c r="D50" s="6"/>
      <c r="E50" s="33"/>
      <c r="F50" s="6"/>
    </row>
  </sheetData>
  <sheetProtection algorithmName="SHA-512" hashValue="9bh7kyov84w5qMiN66rRimSV7fk5UUwXld1Kq5NzWH/lTBRUmxuYtENlIeOFK6+DzStVRxwnytbRQ47NrvtHVA==" saltValue="lzMkmZOO0HsnnqRyI6GG0A==" spinCount="100000" sheet="1" formatCells="0" formatColumns="0" formatRows="0" insertColumns="0" insertRows="0" insertHyperlinks="0" deleteColumns="0" deleteRows="0" sort="0" autoFilter="0" pivotTables="0"/>
  <conditionalFormatting sqref="F39:F48">
    <cfRule type="cellIs" dxfId="3" priority="2" operator="greaterThanOrEqual">
      <formula>D39</formula>
    </cfRule>
    <cfRule type="cellIs" dxfId="2" priority="3" operator="lessThanOrEqual">
      <formula>D39</formula>
    </cfRule>
  </conditionalFormatting>
  <conditionalFormatting sqref="D39:D48">
    <cfRule type="cellIs" dxfId="1" priority="4" operator="greaterThanOrEqual">
      <formula>F39</formula>
    </cfRule>
    <cfRule type="cellIs" dxfId="0" priority="5" operator="lessThanOrEqual">
      <formula>F39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Snoek</dc:creator>
  <cp:lastModifiedBy>Patrick Snoek</cp:lastModifiedBy>
  <cp:lastPrinted>2018-09-05T14:54:38Z</cp:lastPrinted>
  <dcterms:created xsi:type="dcterms:W3CDTF">2018-05-14T16:42:38Z</dcterms:created>
  <dcterms:modified xsi:type="dcterms:W3CDTF">2018-11-15T20:39:54Z</dcterms:modified>
</cp:coreProperties>
</file>